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di\Downloads\"/>
    </mc:Choice>
  </mc:AlternateContent>
  <bookViews>
    <workbookView xWindow="0" yWindow="0" windowWidth="20490" windowHeight="7755"/>
  </bookViews>
  <sheets>
    <sheet name="Tabelle1" sheetId="1" r:id="rId1"/>
  </sheets>
  <definedNames>
    <definedName name="_xlnm._FilterDatabase" localSheetId="0" hidden="1">Tabelle1!$B$6:$V$15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S11" i="1" s="1"/>
  <c r="R5" i="1"/>
  <c r="Q7" i="1"/>
  <c r="Q14" i="1"/>
  <c r="Q8" i="1"/>
  <c r="Q12" i="1"/>
  <c r="Q13" i="1"/>
  <c r="Q9" i="1"/>
  <c r="Q11" i="1"/>
  <c r="Q10" i="1"/>
  <c r="Q15" i="1"/>
  <c r="S12" i="1" l="1"/>
  <c r="S9" i="1"/>
  <c r="S14" i="1"/>
  <c r="S8" i="1"/>
  <c r="S15" i="1"/>
  <c r="S13" i="1"/>
  <c r="S7" i="1"/>
  <c r="S10" i="1"/>
  <c r="R9" i="1"/>
  <c r="R8" i="1"/>
  <c r="R15" i="1"/>
  <c r="R10" i="1"/>
  <c r="R11" i="1"/>
  <c r="R7" i="1"/>
  <c r="R13" i="1"/>
  <c r="R12" i="1"/>
  <c r="R14" i="1"/>
  <c r="P5" i="1"/>
  <c r="O5" i="1"/>
  <c r="N5" i="1"/>
  <c r="O14" i="1" l="1"/>
  <c r="O13" i="1"/>
  <c r="P15" i="1"/>
  <c r="O11" i="1"/>
  <c r="P9" i="1"/>
  <c r="N13" i="1"/>
  <c r="N7" i="1"/>
  <c r="N14" i="1"/>
  <c r="O15" i="1"/>
  <c r="P12" i="1"/>
  <c r="N11" i="1"/>
  <c r="O9" i="1"/>
  <c r="P8" i="1"/>
  <c r="N15" i="1"/>
  <c r="P13" i="1"/>
  <c r="O12" i="1"/>
  <c r="N9" i="1"/>
  <c r="P10" i="1"/>
  <c r="O8" i="1"/>
  <c r="P7" i="1"/>
  <c r="N10" i="1"/>
  <c r="P14" i="1"/>
  <c r="N12" i="1"/>
  <c r="P11" i="1"/>
  <c r="O10" i="1"/>
  <c r="N8" i="1"/>
  <c r="O7" i="1"/>
  <c r="U8" i="1" l="1"/>
  <c r="T8" i="1"/>
  <c r="U10" i="1"/>
  <c r="T10" i="1"/>
  <c r="U7" i="1"/>
  <c r="T7" i="1"/>
  <c r="U15" i="1"/>
  <c r="T15" i="1"/>
  <c r="T11" i="1"/>
  <c r="U11" i="1"/>
  <c r="T13" i="1"/>
  <c r="U13" i="1"/>
  <c r="T12" i="1"/>
  <c r="U12" i="1"/>
  <c r="U14" i="1"/>
  <c r="T14" i="1"/>
  <c r="U9" i="1"/>
  <c r="T9" i="1"/>
  <c r="V11" i="1" l="1"/>
  <c r="V13" i="1"/>
  <c r="V12" i="1"/>
  <c r="V10" i="1"/>
  <c r="V9" i="1"/>
  <c r="V8" i="1"/>
  <c r="V14" i="1"/>
  <c r="V15" i="1"/>
  <c r="V7" i="1"/>
</calcChain>
</file>

<file path=xl/sharedStrings.xml><?xml version="1.0" encoding="utf-8"?>
<sst xmlns="http://schemas.openxmlformats.org/spreadsheetml/2006/main" count="71" uniqueCount="60">
  <si>
    <t>Name</t>
  </si>
  <si>
    <t>Glider</t>
  </si>
  <si>
    <t>Sponsor</t>
  </si>
  <si>
    <t>Total</t>
  </si>
  <si>
    <t>M</t>
  </si>
  <si>
    <t>Skywalk Cayenne 4</t>
  </si>
  <si>
    <t>UP Trango XC3</t>
  </si>
  <si>
    <t>Nova Factor 2</t>
  </si>
  <si>
    <t>GSC Hochries</t>
  </si>
  <si>
    <t>Ozone Delta 2</t>
  </si>
  <si>
    <t>BGD Base</t>
  </si>
  <si>
    <t>Nova Triton 2</t>
  </si>
  <si>
    <t>www.charly-produkte.de</t>
  </si>
  <si>
    <t>Geschlecht</t>
  </si>
  <si>
    <t>F</t>
  </si>
  <si>
    <t>Meyer</t>
  </si>
  <si>
    <t>Ebenfeld</t>
  </si>
  <si>
    <t>Ehmann</t>
  </si>
  <si>
    <t>Andi</t>
  </si>
  <si>
    <t>Knoll</t>
  </si>
  <si>
    <t>Schmidt</t>
  </si>
  <si>
    <t>Tcaciuc</t>
  </si>
  <si>
    <t>Tommek</t>
  </si>
  <si>
    <t>Zenker</t>
  </si>
  <si>
    <t xml:space="preserve">Fredegar </t>
  </si>
  <si>
    <t xml:space="preserve">Manfred </t>
  </si>
  <si>
    <t xml:space="preserve">Markus </t>
  </si>
  <si>
    <t xml:space="preserve">Melanie </t>
  </si>
  <si>
    <t xml:space="preserve">Stefan </t>
  </si>
  <si>
    <t xml:space="preserve">Thomas </t>
  </si>
  <si>
    <t>Frank M.</t>
  </si>
  <si>
    <t>Tobias Boris</t>
  </si>
  <si>
    <t>Lang</t>
  </si>
  <si>
    <t>Vorname</t>
  </si>
  <si>
    <t>T1 - Liga</t>
  </si>
  <si>
    <t>T2 - Liga</t>
  </si>
  <si>
    <t>T3 - Liga</t>
  </si>
  <si>
    <t>Total - Liga</t>
  </si>
  <si>
    <t>Jörg Nuber</t>
  </si>
  <si>
    <t>Petz Martin</t>
  </si>
  <si>
    <t>Task Winner</t>
  </si>
  <si>
    <t>Liga- Faktor</t>
  </si>
  <si>
    <t>Rank</t>
  </si>
  <si>
    <t>T 1  Zillertal Open</t>
  </si>
  <si>
    <t>T 2  Zillertal Open</t>
  </si>
  <si>
    <t>T 3  Zillertal Open</t>
  </si>
  <si>
    <t>Vogel Ferdi + Petz Martin</t>
  </si>
  <si>
    <t>Sponsoren 2015</t>
  </si>
  <si>
    <t>T 4  German Open</t>
  </si>
  <si>
    <t>T 5  German Open</t>
  </si>
  <si>
    <t>T 6  German Open</t>
  </si>
  <si>
    <t>T4 - Liga</t>
  </si>
  <si>
    <t>T5 - Liga</t>
  </si>
  <si>
    <t>T6 - Liga</t>
  </si>
  <si>
    <t>1. Streicher</t>
  </si>
  <si>
    <t>2. Streicher</t>
  </si>
  <si>
    <t>Tillmann Uwe</t>
  </si>
  <si>
    <t>Gin GTO 2 ML</t>
  </si>
  <si>
    <t>Deutsche Gleitschirmliga 2015 - EN-C</t>
  </si>
  <si>
    <t>Stand: 06.10.2015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</si>
</sst>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Verdena"/>
    </font>
    <font>
      <sz val="8"/>
      <color theme="1"/>
      <name val="Verde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13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133349</xdr:rowOff>
    </xdr:from>
    <xdr:to>
      <xdr:col>3</xdr:col>
      <xdr:colOff>3347</xdr:colOff>
      <xdr:row>1</xdr:row>
      <xdr:rowOff>733424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49"/>
          <a:ext cx="2108372" cy="6000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180975</xdr:rowOff>
    </xdr:from>
    <xdr:to>
      <xdr:col>17</xdr:col>
      <xdr:colOff>590550</xdr:colOff>
      <xdr:row>2</xdr:row>
      <xdr:rowOff>238125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33036"/>
        <a:stretch/>
      </xdr:blipFill>
      <xdr:spPr>
        <a:xfrm>
          <a:off x="11715750" y="180975"/>
          <a:ext cx="4743450" cy="1057275"/>
        </a:xfrm>
        <a:prstGeom prst="rect">
          <a:avLst/>
        </a:prstGeom>
      </xdr:spPr>
    </xdr:pic>
    <xdr:clientData/>
  </xdr:twoCellAnchor>
  <xdr:twoCellAnchor editAs="oneCell">
    <xdr:from>
      <xdr:col>17</xdr:col>
      <xdr:colOff>543582</xdr:colOff>
      <xdr:row>0</xdr:row>
      <xdr:rowOff>171450</xdr:rowOff>
    </xdr:from>
    <xdr:to>
      <xdr:col>22</xdr:col>
      <xdr:colOff>9525</xdr:colOff>
      <xdr:row>2</xdr:row>
      <xdr:rowOff>228600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2232" y="171450"/>
          <a:ext cx="3609318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1" sqref="E11"/>
    </sheetView>
  </sheetViews>
  <sheetFormatPr baseColWidth="10" defaultRowHeight="15"/>
  <cols>
    <col min="1" max="1" width="6.28515625" customWidth="1"/>
    <col min="3" max="3" width="13.85546875" bestFit="1" customWidth="1"/>
    <col min="5" max="5" width="21.85546875" bestFit="1" customWidth="1"/>
    <col min="6" max="6" width="42.28515625" bestFit="1" customWidth="1"/>
    <col min="14" max="14" width="12.7109375" bestFit="1" customWidth="1"/>
    <col min="15" max="15" width="12.7109375" customWidth="1"/>
    <col min="16" max="16" width="12.7109375" bestFit="1" customWidth="1"/>
    <col min="17" max="19" width="12.7109375" customWidth="1"/>
    <col min="20" max="20" width="11.85546875" bestFit="1" customWidth="1"/>
    <col min="21" max="21" width="11.85546875" customWidth="1"/>
    <col min="22" max="22" width="13" bestFit="1" customWidth="1"/>
  </cols>
  <sheetData>
    <row r="1" spans="1:22">
      <c r="K1" t="s">
        <v>47</v>
      </c>
    </row>
    <row r="2" spans="1:22" ht="63.75" customHeight="1"/>
    <row r="3" spans="1:22" ht="19.5" customHeight="1" thickBot="1"/>
    <row r="4" spans="1:22" ht="21.75" thickBot="1">
      <c r="A4" s="10" t="s">
        <v>58</v>
      </c>
      <c r="M4" s="1" t="s">
        <v>40</v>
      </c>
      <c r="N4" s="9" t="s">
        <v>38</v>
      </c>
      <c r="O4" s="9" t="s">
        <v>46</v>
      </c>
      <c r="P4" s="9" t="s">
        <v>39</v>
      </c>
      <c r="Q4" s="9" t="s">
        <v>39</v>
      </c>
      <c r="R4" s="9" t="s">
        <v>56</v>
      </c>
      <c r="S4" s="9" t="s">
        <v>39</v>
      </c>
    </row>
    <row r="5" spans="1:22" ht="21.75" thickBot="1">
      <c r="A5" s="11" t="s">
        <v>59</v>
      </c>
      <c r="M5" s="1" t="s">
        <v>41</v>
      </c>
      <c r="N5" s="5">
        <f>1000/908</f>
        <v>1.1013215859030836</v>
      </c>
      <c r="O5" s="5">
        <f>1000/869</f>
        <v>1.1507479861910241</v>
      </c>
      <c r="P5" s="5">
        <f>1000/836</f>
        <v>1.1961722488038278</v>
      </c>
      <c r="Q5" s="5">
        <v>1.5</v>
      </c>
      <c r="R5" s="5">
        <f>1.5</f>
        <v>1.5</v>
      </c>
      <c r="S5" s="5">
        <f>1000/1000</f>
        <v>1</v>
      </c>
    </row>
    <row r="6" spans="1:22" ht="32.25" thickBot="1">
      <c r="A6" s="1" t="s">
        <v>42</v>
      </c>
      <c r="B6" s="1" t="s">
        <v>0</v>
      </c>
      <c r="C6" s="1" t="s">
        <v>33</v>
      </c>
      <c r="D6" s="1" t="s">
        <v>13</v>
      </c>
      <c r="E6" s="1" t="s">
        <v>1</v>
      </c>
      <c r="F6" s="1" t="s">
        <v>2</v>
      </c>
      <c r="G6" s="1" t="s">
        <v>43</v>
      </c>
      <c r="H6" s="1" t="s">
        <v>44</v>
      </c>
      <c r="I6" s="1" t="s">
        <v>45</v>
      </c>
      <c r="J6" s="1" t="s">
        <v>48</v>
      </c>
      <c r="K6" s="1" t="s">
        <v>49</v>
      </c>
      <c r="L6" s="1" t="s">
        <v>50</v>
      </c>
      <c r="M6" s="1" t="s">
        <v>3</v>
      </c>
      <c r="N6" s="1" t="s">
        <v>34</v>
      </c>
      <c r="O6" s="1" t="s">
        <v>35</v>
      </c>
      <c r="P6" s="1" t="s">
        <v>36</v>
      </c>
      <c r="Q6" s="1" t="s">
        <v>51</v>
      </c>
      <c r="R6" s="1" t="s">
        <v>52</v>
      </c>
      <c r="S6" s="1" t="s">
        <v>53</v>
      </c>
      <c r="T6" s="1" t="s">
        <v>54</v>
      </c>
      <c r="U6" s="1" t="s">
        <v>55</v>
      </c>
      <c r="V6" s="1" t="s">
        <v>37</v>
      </c>
    </row>
    <row r="7" spans="1:22" ht="15.75" thickBot="1">
      <c r="A7" s="3">
        <v>1</v>
      </c>
      <c r="B7" s="3" t="s">
        <v>23</v>
      </c>
      <c r="C7" s="3" t="s">
        <v>25</v>
      </c>
      <c r="D7" s="3" t="s">
        <v>4</v>
      </c>
      <c r="E7" s="6" t="s">
        <v>5</v>
      </c>
      <c r="F7" s="6"/>
      <c r="G7" s="2">
        <v>47</v>
      </c>
      <c r="H7" s="2">
        <v>591</v>
      </c>
      <c r="I7" s="2">
        <v>446</v>
      </c>
      <c r="J7" s="2">
        <v>10</v>
      </c>
      <c r="K7" s="2">
        <v>268</v>
      </c>
      <c r="L7" s="2">
        <v>680</v>
      </c>
      <c r="M7" s="4">
        <v>1084</v>
      </c>
      <c r="N7" s="7">
        <f>ROUND(G7*N$5,)</f>
        <v>52</v>
      </c>
      <c r="O7" s="7">
        <f>ROUND(H7*O$5,)</f>
        <v>680</v>
      </c>
      <c r="P7" s="7">
        <f>ROUND(I7*P$5,)</f>
        <v>533</v>
      </c>
      <c r="Q7" s="7">
        <f>ROUND(J7*Q$5,)</f>
        <v>15</v>
      </c>
      <c r="R7" s="7">
        <f>ROUND(K7*R$5,)</f>
        <v>402</v>
      </c>
      <c r="S7" s="7">
        <f>ROUND(L7*S$5,)</f>
        <v>680</v>
      </c>
      <c r="T7" s="7">
        <f>MIN(N7:S7)</f>
        <v>15</v>
      </c>
      <c r="U7" s="7">
        <f>SMALL(N7:S7,2)</f>
        <v>52</v>
      </c>
      <c r="V7" s="8">
        <f>SUM(N7:S7)-T7-U7</f>
        <v>2295</v>
      </c>
    </row>
    <row r="8" spans="1:22" ht="15.75" thickBot="1">
      <c r="A8" s="3">
        <v>2</v>
      </c>
      <c r="B8" s="3" t="s">
        <v>19</v>
      </c>
      <c r="C8" s="3" t="s">
        <v>28</v>
      </c>
      <c r="D8" s="3" t="s">
        <v>4</v>
      </c>
      <c r="E8" s="6" t="s">
        <v>7</v>
      </c>
      <c r="F8" s="6"/>
      <c r="G8" s="2">
        <v>316</v>
      </c>
      <c r="H8" s="2">
        <v>31</v>
      </c>
      <c r="I8" s="2">
        <v>299</v>
      </c>
      <c r="J8" s="2">
        <v>8</v>
      </c>
      <c r="K8" s="2">
        <v>238</v>
      </c>
      <c r="L8" s="2">
        <v>382</v>
      </c>
      <c r="M8" s="4">
        <v>646</v>
      </c>
      <c r="N8" s="7">
        <f>ROUND(G8*N$5,)</f>
        <v>348</v>
      </c>
      <c r="O8" s="7">
        <f>ROUND(H8*O$5,)</f>
        <v>36</v>
      </c>
      <c r="P8" s="7">
        <f>ROUND(I8*P$5,)</f>
        <v>358</v>
      </c>
      <c r="Q8" s="7">
        <f>ROUND(J8*Q$5,)</f>
        <v>12</v>
      </c>
      <c r="R8" s="7">
        <f>ROUND(K8*R$5,)</f>
        <v>357</v>
      </c>
      <c r="S8" s="7">
        <f>ROUND(L8*S$5,)</f>
        <v>382</v>
      </c>
      <c r="T8" s="7">
        <f>MIN(N8:S8)</f>
        <v>12</v>
      </c>
      <c r="U8" s="7">
        <f>SMALL(N8:S8,2)</f>
        <v>36</v>
      </c>
      <c r="V8" s="8">
        <f>SUM(N8:S8)-T8-U8</f>
        <v>1445</v>
      </c>
    </row>
    <row r="9" spans="1:22" ht="15.75" thickBot="1">
      <c r="A9" s="3">
        <v>3</v>
      </c>
      <c r="B9" s="3" t="s">
        <v>20</v>
      </c>
      <c r="C9" s="3" t="s">
        <v>26</v>
      </c>
      <c r="D9" s="3" t="s">
        <v>4</v>
      </c>
      <c r="E9" s="6" t="s">
        <v>9</v>
      </c>
      <c r="F9" s="6"/>
      <c r="G9" s="2">
        <v>85</v>
      </c>
      <c r="H9" s="2">
        <v>228</v>
      </c>
      <c r="I9" s="2">
        <v>251</v>
      </c>
      <c r="J9" s="2">
        <v>8</v>
      </c>
      <c r="K9" s="2">
        <v>241</v>
      </c>
      <c r="L9" s="2">
        <v>204</v>
      </c>
      <c r="M9" s="4">
        <v>564</v>
      </c>
      <c r="N9" s="7">
        <f>ROUND(G9*N$5,)</f>
        <v>94</v>
      </c>
      <c r="O9" s="7">
        <f>ROUND(H9*O$5,)</f>
        <v>262</v>
      </c>
      <c r="P9" s="7">
        <f>ROUND(I9*P$5,)</f>
        <v>300</v>
      </c>
      <c r="Q9" s="7">
        <f>ROUND(J9*Q$5,)</f>
        <v>12</v>
      </c>
      <c r="R9" s="7">
        <f>ROUND(K9*R$5,)</f>
        <v>362</v>
      </c>
      <c r="S9" s="7">
        <f>ROUND(L9*S$5,)</f>
        <v>204</v>
      </c>
      <c r="T9" s="7">
        <f>MIN(N9:S9)</f>
        <v>12</v>
      </c>
      <c r="U9" s="7">
        <f>SMALL(N9:S9,2)</f>
        <v>94</v>
      </c>
      <c r="V9" s="8">
        <f>SUM(N9:S9)-T9-U9</f>
        <v>1128</v>
      </c>
    </row>
    <row r="10" spans="1:22" ht="15.75" thickBot="1">
      <c r="A10" s="3">
        <v>4</v>
      </c>
      <c r="B10" s="3" t="s">
        <v>22</v>
      </c>
      <c r="C10" s="3" t="s">
        <v>24</v>
      </c>
      <c r="D10" s="3" t="s">
        <v>4</v>
      </c>
      <c r="E10" s="6" t="s">
        <v>57</v>
      </c>
      <c r="F10" s="6" t="s">
        <v>8</v>
      </c>
      <c r="G10" s="2">
        <v>47</v>
      </c>
      <c r="H10" s="2">
        <v>556</v>
      </c>
      <c r="I10" s="2">
        <v>0</v>
      </c>
      <c r="J10" s="2">
        <v>8</v>
      </c>
      <c r="K10" s="2">
        <v>83</v>
      </c>
      <c r="L10" s="2">
        <v>261</v>
      </c>
      <c r="M10" s="4">
        <v>603</v>
      </c>
      <c r="N10" s="7">
        <f>ROUND(G10*N$5,)</f>
        <v>52</v>
      </c>
      <c r="O10" s="7">
        <f>ROUND(H10*O$5,)</f>
        <v>640</v>
      </c>
      <c r="P10" s="7">
        <f>ROUND(I10*P$5,)</f>
        <v>0</v>
      </c>
      <c r="Q10" s="7">
        <f>ROUND(J10*Q$5,)</f>
        <v>12</v>
      </c>
      <c r="R10" s="7">
        <f>ROUND(K10*R$5,)</f>
        <v>125</v>
      </c>
      <c r="S10" s="7">
        <f>ROUND(L10*S$5,)</f>
        <v>261</v>
      </c>
      <c r="T10" s="7">
        <f>MIN(N10:S10)</f>
        <v>0</v>
      </c>
      <c r="U10" s="7">
        <f>SMALL(N10:S10,2)</f>
        <v>12</v>
      </c>
      <c r="V10" s="8">
        <f>SUM(N10:S10)-T10-U10</f>
        <v>1078</v>
      </c>
    </row>
    <row r="11" spans="1:22" ht="15.75" thickBot="1">
      <c r="A11" s="3">
        <v>5</v>
      </c>
      <c r="B11" s="3" t="s">
        <v>21</v>
      </c>
      <c r="C11" s="3" t="s">
        <v>27</v>
      </c>
      <c r="D11" s="3" t="s">
        <v>14</v>
      </c>
      <c r="E11" s="6" t="s">
        <v>10</v>
      </c>
      <c r="F11" s="6"/>
      <c r="G11" s="2">
        <v>47</v>
      </c>
      <c r="H11" s="2">
        <v>152</v>
      </c>
      <c r="I11" s="2">
        <v>272</v>
      </c>
      <c r="J11" s="2">
        <v>8</v>
      </c>
      <c r="K11" s="2">
        <v>83</v>
      </c>
      <c r="L11" s="2">
        <v>269</v>
      </c>
      <c r="M11" s="4">
        <v>471</v>
      </c>
      <c r="N11" s="7">
        <f>ROUND(G11*N$5,)</f>
        <v>52</v>
      </c>
      <c r="O11" s="7">
        <f>ROUND(H11*O$5,)</f>
        <v>175</v>
      </c>
      <c r="P11" s="7">
        <f>ROUND(I11*P$5,)</f>
        <v>325</v>
      </c>
      <c r="Q11" s="7">
        <f>ROUND(J11*Q$5,)</f>
        <v>12</v>
      </c>
      <c r="R11" s="7">
        <f>ROUND(K11*R$5,)</f>
        <v>125</v>
      </c>
      <c r="S11" s="7">
        <f>ROUND(L11*S$5,)</f>
        <v>269</v>
      </c>
      <c r="T11" s="7">
        <f>MIN(N11:S11)</f>
        <v>12</v>
      </c>
      <c r="U11" s="7">
        <f>SMALL(N11:S11,2)</f>
        <v>52</v>
      </c>
      <c r="V11" s="8">
        <f>SUM(N11:S11)-T11-U11</f>
        <v>894</v>
      </c>
    </row>
    <row r="12" spans="1:22" ht="15.75" thickBot="1">
      <c r="A12" s="3">
        <v>6</v>
      </c>
      <c r="B12" s="3" t="s">
        <v>32</v>
      </c>
      <c r="C12" s="3" t="s">
        <v>30</v>
      </c>
      <c r="D12" s="3" t="s">
        <v>4</v>
      </c>
      <c r="E12" s="6" t="s">
        <v>7</v>
      </c>
      <c r="F12" s="6"/>
      <c r="G12" s="2">
        <v>179</v>
      </c>
      <c r="H12" s="2">
        <v>178</v>
      </c>
      <c r="I12" s="2">
        <v>67</v>
      </c>
      <c r="J12" s="2">
        <v>8</v>
      </c>
      <c r="K12" s="2">
        <v>83</v>
      </c>
      <c r="L12" s="2">
        <v>312</v>
      </c>
      <c r="M12" s="4">
        <v>424</v>
      </c>
      <c r="N12" s="7">
        <f>ROUND(G12*N$5,)</f>
        <v>197</v>
      </c>
      <c r="O12" s="7">
        <f>ROUND(H12*O$5,)</f>
        <v>205</v>
      </c>
      <c r="P12" s="7">
        <f>ROUND(I12*P$5,)</f>
        <v>80</v>
      </c>
      <c r="Q12" s="7">
        <f>ROUND(J12*Q$5,)</f>
        <v>12</v>
      </c>
      <c r="R12" s="7">
        <f>ROUND(K12*R$5,)</f>
        <v>125</v>
      </c>
      <c r="S12" s="7">
        <f>ROUND(L12*S$5,)</f>
        <v>312</v>
      </c>
      <c r="T12" s="7">
        <f>MIN(N12:S12)</f>
        <v>12</v>
      </c>
      <c r="U12" s="7">
        <f>SMALL(N12:S12,2)</f>
        <v>80</v>
      </c>
      <c r="V12" s="8">
        <f>SUM(N12:S12)-T12-U12</f>
        <v>839</v>
      </c>
    </row>
    <row r="13" spans="1:22" ht="15.75" thickBot="1">
      <c r="A13" s="3">
        <v>7</v>
      </c>
      <c r="B13" s="3" t="s">
        <v>15</v>
      </c>
      <c r="C13" s="3" t="s">
        <v>29</v>
      </c>
      <c r="D13" s="3" t="s">
        <v>4</v>
      </c>
      <c r="E13" s="6" t="s">
        <v>6</v>
      </c>
      <c r="F13" s="6"/>
      <c r="G13" s="2">
        <v>127</v>
      </c>
      <c r="H13" s="2">
        <v>138</v>
      </c>
      <c r="I13" s="2">
        <v>126</v>
      </c>
      <c r="J13" s="2">
        <v>8</v>
      </c>
      <c r="K13" s="2">
        <v>83</v>
      </c>
      <c r="L13" s="2">
        <v>192</v>
      </c>
      <c r="M13" s="4">
        <v>391</v>
      </c>
      <c r="N13" s="7">
        <f>ROUND(G13*N$5,)</f>
        <v>140</v>
      </c>
      <c r="O13" s="7">
        <f>ROUND(H13*O$5,)</f>
        <v>159</v>
      </c>
      <c r="P13" s="7">
        <f>ROUND(I13*P$5,)</f>
        <v>151</v>
      </c>
      <c r="Q13" s="7">
        <f>ROUND(J13*Q$5,)</f>
        <v>12</v>
      </c>
      <c r="R13" s="7">
        <f>ROUND(K13*R$5,)</f>
        <v>125</v>
      </c>
      <c r="S13" s="7">
        <f>ROUND(L13*S$5,)</f>
        <v>192</v>
      </c>
      <c r="T13" s="7">
        <f>MIN(N13:S13)</f>
        <v>12</v>
      </c>
      <c r="U13" s="7">
        <f>SMALL(N13:S13,2)</f>
        <v>125</v>
      </c>
      <c r="V13" s="8">
        <f>SUM(N13:S13)-T13-U13</f>
        <v>642</v>
      </c>
    </row>
    <row r="14" spans="1:22" ht="15.75" thickBot="1">
      <c r="A14" s="3">
        <v>8</v>
      </c>
      <c r="B14" s="3" t="s">
        <v>17</v>
      </c>
      <c r="C14" s="3" t="s">
        <v>18</v>
      </c>
      <c r="D14" s="3" t="s">
        <v>4</v>
      </c>
      <c r="E14" s="6" t="s">
        <v>57</v>
      </c>
      <c r="F14" s="6"/>
      <c r="G14" s="2">
        <v>0</v>
      </c>
      <c r="H14" s="2">
        <v>0</v>
      </c>
      <c r="I14" s="2">
        <v>0</v>
      </c>
      <c r="J14" s="2">
        <v>9</v>
      </c>
      <c r="K14" s="2">
        <v>230</v>
      </c>
      <c r="L14" s="2">
        <v>0</v>
      </c>
      <c r="M14" s="4">
        <v>0</v>
      </c>
      <c r="N14" s="7">
        <f>ROUND(G14*N$5,)</f>
        <v>0</v>
      </c>
      <c r="O14" s="7">
        <f>ROUND(H14*O$5,)</f>
        <v>0</v>
      </c>
      <c r="P14" s="7">
        <f>ROUND(I14*P$5,)</f>
        <v>0</v>
      </c>
      <c r="Q14" s="7">
        <f>ROUND(J14*Q$5,)</f>
        <v>14</v>
      </c>
      <c r="R14" s="7">
        <f>ROUND(K14*R$5,)</f>
        <v>345</v>
      </c>
      <c r="S14" s="7">
        <f>ROUND(L14*S$5,)</f>
        <v>0</v>
      </c>
      <c r="T14" s="7">
        <f>MIN(N14:S14)</f>
        <v>0</v>
      </c>
      <c r="U14" s="7">
        <f>SMALL(N14:S14,2)</f>
        <v>0</v>
      </c>
      <c r="V14" s="8">
        <f>SUM(N14:S14)-T14-U14</f>
        <v>359</v>
      </c>
    </row>
    <row r="15" spans="1:22" ht="15.75" thickBot="1">
      <c r="A15" s="3">
        <v>9</v>
      </c>
      <c r="B15" s="3" t="s">
        <v>16</v>
      </c>
      <c r="C15" s="3" t="s">
        <v>31</v>
      </c>
      <c r="D15" s="3" t="s">
        <v>4</v>
      </c>
      <c r="E15" s="6" t="s">
        <v>11</v>
      </c>
      <c r="F15" s="6" t="s">
        <v>12</v>
      </c>
      <c r="G15" s="2">
        <v>47</v>
      </c>
      <c r="H15" s="2">
        <v>162</v>
      </c>
      <c r="I15" s="2">
        <v>0</v>
      </c>
      <c r="J15" s="2">
        <v>0</v>
      </c>
      <c r="K15" s="2">
        <v>0</v>
      </c>
      <c r="L15" s="2">
        <v>0</v>
      </c>
      <c r="M15" s="4">
        <v>209</v>
      </c>
      <c r="N15" s="7">
        <f>ROUND(G15*N$5,)</f>
        <v>52</v>
      </c>
      <c r="O15" s="7">
        <f>ROUND(H15*O$5,)</f>
        <v>186</v>
      </c>
      <c r="P15" s="7">
        <f>ROUND(I15*P$5,)</f>
        <v>0</v>
      </c>
      <c r="Q15" s="7">
        <f>ROUND(J15*Q$5,)</f>
        <v>0</v>
      </c>
      <c r="R15" s="7">
        <f>ROUND(K15*R$5,)</f>
        <v>0</v>
      </c>
      <c r="S15" s="7">
        <f>ROUND(L15*S$5,)</f>
        <v>0</v>
      </c>
      <c r="T15" s="7">
        <f>MIN(N15:S15)</f>
        <v>0</v>
      </c>
      <c r="U15" s="7">
        <f>SMALL(N15:S15,2)</f>
        <v>0</v>
      </c>
      <c r="V15" s="8">
        <f>SUM(N15:S15)-T15-U15</f>
        <v>238</v>
      </c>
    </row>
  </sheetData>
  <autoFilter ref="B6:V15">
    <sortState ref="B7:V15">
      <sortCondition descending="1" ref="V6:V15"/>
    </sortState>
  </autoFilter>
  <conditionalFormatting sqref="N7:N15">
    <cfRule type="expression" dxfId="12" priority="10">
      <formula>$U7=$N7</formula>
    </cfRule>
    <cfRule type="expression" dxfId="11" priority="14">
      <formula>$T7=$N7</formula>
    </cfRule>
  </conditionalFormatting>
  <conditionalFormatting sqref="O7:O15">
    <cfRule type="expression" dxfId="10" priority="8">
      <formula>$O7=$U7</formula>
    </cfRule>
    <cfRule type="expression" dxfId="9" priority="13">
      <formula>$O7=$T7</formula>
    </cfRule>
  </conditionalFormatting>
  <conditionalFormatting sqref="N4:S5">
    <cfRule type="expression" dxfId="8" priority="11">
      <formula>$T4=$N4</formula>
    </cfRule>
  </conditionalFormatting>
  <conditionalFormatting sqref="Q7:Q15">
    <cfRule type="expression" dxfId="7" priority="7">
      <formula>$Q7=$U7</formula>
    </cfRule>
    <cfRule type="expression" dxfId="6" priority="12">
      <formula>$Q7=$T7</formula>
    </cfRule>
  </conditionalFormatting>
  <conditionalFormatting sqref="R7:R15">
    <cfRule type="expression" dxfId="5" priority="5">
      <formula>$R7=$U7</formula>
    </cfRule>
    <cfRule type="expression" dxfId="4" priority="6">
      <formula>$R7=$T7</formula>
    </cfRule>
  </conditionalFormatting>
  <conditionalFormatting sqref="S7:S15">
    <cfRule type="expression" dxfId="3" priority="3">
      <formula>$S7=$U7</formula>
    </cfRule>
    <cfRule type="expression" dxfId="2" priority="4">
      <formula>$S7=$T7</formula>
    </cfRule>
  </conditionalFormatting>
  <conditionalFormatting sqref="P7:P15">
    <cfRule type="expression" dxfId="1" priority="1">
      <formula>$P7=$U7</formula>
    </cfRule>
    <cfRule type="expression" dxfId="0" priority="2">
      <formula>$P7=$T7</formula>
    </cfRule>
  </conditionalFormatting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</dc:creator>
  <cp:lastModifiedBy>Ferdinand Vogel</cp:lastModifiedBy>
  <dcterms:created xsi:type="dcterms:W3CDTF">2015-06-15T09:40:40Z</dcterms:created>
  <dcterms:modified xsi:type="dcterms:W3CDTF">2015-10-06T12:55:45Z</dcterms:modified>
</cp:coreProperties>
</file>